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autoCompressPictures="0"/>
  <bookViews>
    <workbookView xWindow="480" yWindow="60" windowWidth="20730" windowHeight="11760" firstSheet="3" activeTab="6"/>
  </bookViews>
  <sheets>
    <sheet name="Preparation" sheetId="3" r:id="rId1"/>
    <sheet name="Example Biodiversity Measures" sheetId="1" r:id="rId2"/>
    <sheet name="Interpretation of indices" sheetId="2" r:id="rId3"/>
    <sheet name="Data Collection Sheet Insects" sheetId="5" r:id="rId4"/>
    <sheet name="Insect transect 1" sheetId="11" r:id="rId5"/>
    <sheet name="Insect transect 2" sheetId="12" r:id="rId6"/>
    <sheet name="Insect Sumary" sheetId="15" r:id="rId7"/>
    <sheet name="Scientific report" sheetId="13" r:id="rId8"/>
  </sheets>
  <calcPr calcId="1257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6" i="12"/>
  <c r="C15"/>
  <c r="B16" i="11"/>
  <c r="C14"/>
  <c r="C10"/>
  <c r="E10"/>
  <c r="C13"/>
  <c r="E13"/>
  <c r="F13"/>
  <c r="C9"/>
  <c r="E9"/>
  <c r="C12"/>
  <c r="E12"/>
  <c r="C8"/>
  <c r="C15"/>
  <c r="C11"/>
  <c r="E11"/>
  <c r="C13" i="12"/>
  <c r="C10"/>
  <c r="E10"/>
  <c r="E15"/>
  <c r="C9"/>
  <c r="D9"/>
  <c r="C14"/>
  <c r="C8"/>
  <c r="E8"/>
  <c r="F8"/>
  <c r="C12"/>
  <c r="E12"/>
  <c r="C11"/>
  <c r="E11"/>
  <c r="E9"/>
  <c r="F9"/>
  <c r="F11"/>
  <c r="D11"/>
  <c r="D8"/>
  <c r="F15"/>
  <c r="F10"/>
  <c r="F12"/>
  <c r="D10"/>
  <c r="D13" i="11"/>
  <c r="D14"/>
  <c r="E14"/>
  <c r="F14"/>
  <c r="D12" i="12"/>
  <c r="E15" i="11"/>
  <c r="F15"/>
  <c r="D15"/>
  <c r="D15" i="12"/>
  <c r="E8" i="11"/>
  <c r="F8"/>
  <c r="D8"/>
  <c r="D9"/>
  <c r="F9"/>
  <c r="D10"/>
  <c r="F10"/>
  <c r="D11"/>
  <c r="F11"/>
  <c r="D12"/>
  <c r="F12"/>
  <c r="C7" i="1"/>
  <c r="C8"/>
  <c r="D8"/>
  <c r="C9"/>
  <c r="C10"/>
  <c r="C6"/>
  <c r="E6"/>
  <c r="F6"/>
  <c r="B11"/>
  <c r="B20" i="11"/>
  <c r="B21"/>
  <c r="D6" i="1"/>
  <c r="D10"/>
  <c r="D7"/>
  <c r="E10"/>
  <c r="F10"/>
  <c r="E7"/>
  <c r="F7"/>
  <c r="D9"/>
  <c r="E9"/>
  <c r="F9"/>
  <c r="E8"/>
  <c r="F8"/>
  <c r="B16"/>
  <c r="B15"/>
  <c r="B9" i="2"/>
  <c r="B8"/>
  <c r="E13" i="12"/>
  <c r="F13"/>
  <c r="D13"/>
  <c r="E14"/>
  <c r="F14"/>
  <c r="B21"/>
  <c r="D14"/>
  <c r="B20"/>
</calcChain>
</file>

<file path=xl/sharedStrings.xml><?xml version="1.0" encoding="utf-8"?>
<sst xmlns="http://schemas.openxmlformats.org/spreadsheetml/2006/main" count="156" uniqueCount="102">
  <si>
    <t># found</t>
  </si>
  <si>
    <t>pi</t>
  </si>
  <si>
    <t>pi2</t>
  </si>
  <si>
    <t>ln[pi]</t>
  </si>
  <si>
    <t>piln[pi]</t>
  </si>
  <si>
    <r>
      <t>Simpson's index: D = sum(P</t>
    </r>
    <r>
      <rPr>
        <b/>
        <vertAlign val="subscript"/>
        <sz val="11"/>
        <color theme="1"/>
        <rFont val="Calibri"/>
        <family val="2"/>
        <scheme val="minor"/>
      </rPr>
      <t>i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</si>
  <si>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t>Min</t>
  </si>
  <si>
    <t>Max</t>
  </si>
  <si>
    <t>n</t>
  </si>
  <si>
    <t>Interpretation</t>
  </si>
  <si>
    <t>More diversity closer to 0/ Less diversity closer to 1</t>
  </si>
  <si>
    <t>The higher the number, the more diversity</t>
  </si>
  <si>
    <t>Species richness index: S= # species</t>
  </si>
  <si>
    <t>Less diversity closer to 0/ More diversity away from 0</t>
  </si>
  <si>
    <t>Considerations</t>
  </si>
  <si>
    <t>Grandient from primary forest to secondary fores</t>
  </si>
  <si>
    <t>PPT</t>
  </si>
  <si>
    <t>Define sites</t>
  </si>
  <si>
    <t>Prepare gear</t>
  </si>
  <si>
    <t>Prepare tables for collecting data</t>
  </si>
  <si>
    <t>Butterflies</t>
  </si>
  <si>
    <t>Nets, vials, ziplocs, insect manuals</t>
  </si>
  <si>
    <t>Prepare data analisys sheet</t>
  </si>
  <si>
    <t>Prepare template for report</t>
  </si>
  <si>
    <t>Explain</t>
  </si>
  <si>
    <t>The probability that two randomly selected individuals in the community belong to the same species</t>
  </si>
  <si>
    <t>1/(# of categories)</t>
  </si>
  <si>
    <t>Index</t>
  </si>
  <si>
    <t>Value</t>
  </si>
  <si>
    <r>
      <t>Shannon-Wiener Index: H = -sum(P</t>
    </r>
    <r>
      <rPr>
        <b/>
        <vertAlign val="subscript"/>
        <sz val="11"/>
        <color theme="1"/>
        <rFont val="Calibri"/>
        <family val="2"/>
        <scheme val="minor"/>
      </rPr>
      <t>i</t>
    </r>
    <r>
      <rPr>
        <b/>
        <sz val="11"/>
        <color theme="1"/>
        <rFont val="Calibri"/>
        <family val="2"/>
        <scheme val="minor"/>
      </rPr>
      <t>ln[P</t>
    </r>
    <r>
      <rPr>
        <b/>
        <vertAlign val="subscript"/>
        <sz val="11"/>
        <color theme="1"/>
        <rFont val="Calibri"/>
        <family val="2"/>
        <scheme val="minor"/>
      </rPr>
      <t>i</t>
    </r>
    <r>
      <rPr>
        <b/>
        <sz val="11"/>
        <color theme="1"/>
        <rFont val="Calibri"/>
        <family val="2"/>
        <scheme val="minor"/>
      </rPr>
      <t>])</t>
    </r>
    <r>
      <rPr>
        <sz val="11"/>
        <color theme="1"/>
        <rFont val="Calibri"/>
        <family val="2"/>
        <scheme val="minor"/>
      </rPr>
      <t xml:space="preserve"> (natural log)</t>
    </r>
  </si>
  <si>
    <t>Interpretation of indexes</t>
  </si>
  <si>
    <t>Biodiversity Lab</t>
  </si>
  <si>
    <t>Preparations</t>
  </si>
  <si>
    <t>To-Do</t>
  </si>
  <si>
    <t>Count of number of species in the sample</t>
  </si>
  <si>
    <t>Higher numbers indicate more biodiversity and evenness in the distribution of individual per species</t>
  </si>
  <si>
    <t xml:space="preserve">ln(1/# of categories) </t>
  </si>
  <si>
    <r>
      <t>Shannon-Wiener Index: H = -sum(P</t>
    </r>
    <r>
      <rPr>
        <b/>
        <vertAlign val="subscript"/>
        <sz val="11"/>
        <color theme="1"/>
        <rFont val="Calibri"/>
        <family val="2"/>
        <scheme val="minor"/>
      </rPr>
      <t>i</t>
    </r>
    <r>
      <rPr>
        <b/>
        <sz val="11"/>
        <color theme="1"/>
        <rFont val="Calibri"/>
        <family val="2"/>
        <scheme val="minor"/>
      </rPr>
      <t>ln[P</t>
    </r>
    <r>
      <rPr>
        <b/>
        <vertAlign val="subscript"/>
        <sz val="11"/>
        <color theme="1"/>
        <rFont val="Calibri"/>
        <family val="2"/>
        <scheme val="minor"/>
      </rPr>
      <t>i</t>
    </r>
    <r>
      <rPr>
        <b/>
        <sz val="11"/>
        <color theme="1"/>
        <rFont val="Calibri"/>
        <family val="2"/>
        <scheme val="minor"/>
      </rPr>
      <t>])</t>
    </r>
  </si>
  <si>
    <t>Example</t>
  </si>
  <si>
    <t>Species</t>
  </si>
  <si>
    <t>Field Data Collection Sheet</t>
  </si>
  <si>
    <t>Project Name</t>
  </si>
  <si>
    <t>Number of individuals</t>
  </si>
  <si>
    <t>Total</t>
  </si>
  <si>
    <t>Date _________________________________________________________</t>
  </si>
  <si>
    <t>Group #_______________________________________________________</t>
  </si>
  <si>
    <t>Project Name: Insect diversity in primary and secondary forest</t>
  </si>
  <si>
    <t>Transect 1</t>
  </si>
  <si>
    <t>Transect 2</t>
  </si>
  <si>
    <t>Insect study</t>
  </si>
  <si>
    <t xml:space="preserve">Location: Forested ( )   Open ( )    </t>
  </si>
  <si>
    <t>Lincoln School</t>
  </si>
  <si>
    <t>Scientific report template</t>
  </si>
  <si>
    <t>Participants</t>
  </si>
  <si>
    <t>Group Number</t>
  </si>
  <si>
    <t>To Do</t>
  </si>
  <si>
    <t>Chapter</t>
  </si>
  <si>
    <t>Add project name</t>
  </si>
  <si>
    <t>Add Group number</t>
  </si>
  <si>
    <t>Add participants list</t>
  </si>
  <si>
    <t>Introduction</t>
  </si>
  <si>
    <t>Describe the purpose of the project and the expected results</t>
  </si>
  <si>
    <t>Write the objetive of the project</t>
  </si>
  <si>
    <t>Methods</t>
  </si>
  <si>
    <t>Describe the methods used to accomplish this projects (field and office), include formulas</t>
  </si>
  <si>
    <t>Materials</t>
  </si>
  <si>
    <t>Describe the materials used to implment this projects</t>
  </si>
  <si>
    <t>Results</t>
  </si>
  <si>
    <t>Provide results in the form of tables</t>
  </si>
  <si>
    <t>Analysis</t>
  </si>
  <si>
    <t>Analize the results from the tables</t>
  </si>
  <si>
    <t>Conclusions</t>
  </si>
  <si>
    <t>Abstract</t>
  </si>
  <si>
    <t>Add a summary of the project, focus on objetives and results</t>
  </si>
  <si>
    <t>Draw the conclusions, which forest is more diverse, which lindscape contain more insect diversity, possible explanations?</t>
  </si>
  <si>
    <t>To any one doing this project in the future, also for conservation purposes</t>
  </si>
  <si>
    <t>References</t>
  </si>
  <si>
    <t>Any literature that you use must be cited</t>
  </si>
  <si>
    <t>Objective</t>
  </si>
  <si>
    <t>Recommendations</t>
  </si>
  <si>
    <t xml:space="preserve">Summary </t>
  </si>
  <si>
    <t>Open</t>
  </si>
  <si>
    <t>Forested</t>
  </si>
  <si>
    <t>OK</t>
  </si>
  <si>
    <t xml:space="preserve">Location: Open ( )    </t>
  </si>
  <si>
    <t xml:space="preserve">Location: Forested ( )  </t>
  </si>
  <si>
    <t>Group # 1</t>
  </si>
  <si>
    <t>Group (Order)</t>
  </si>
  <si>
    <t>Wasps</t>
  </si>
  <si>
    <t>Mosquitoes</t>
  </si>
  <si>
    <t>Beattle</t>
  </si>
  <si>
    <t>Spider</t>
  </si>
  <si>
    <t>Cricket</t>
  </si>
  <si>
    <t>Stinkbug</t>
  </si>
  <si>
    <t>Flies</t>
  </si>
  <si>
    <t>Leafhoppers</t>
  </si>
  <si>
    <t>Grasshoppers</t>
  </si>
  <si>
    <t>Dragonfly</t>
  </si>
  <si>
    <t>Beattles</t>
  </si>
  <si>
    <t>F</t>
  </si>
  <si>
    <t>K</t>
  </si>
  <si>
    <t>Instructor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</si>
</sst>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#,##0.000"/>
    <numFmt numFmtId="165" formatCode="#,##0.000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4" fontId="0" fillId="0" borderId="0" xfId="1" applyNumberFormat="1" applyFont="1"/>
    <xf numFmtId="0" fontId="0" fillId="0" borderId="0" xfId="0" applyFont="1"/>
    <xf numFmtId="0" fontId="0" fillId="0" borderId="0" xfId="0" applyFont="1" applyAlignment="1">
      <alignment horizontal="center"/>
    </xf>
    <xf numFmtId="0" fontId="2" fillId="0" borderId="1" xfId="0" applyFont="1" applyBorder="1"/>
    <xf numFmtId="4" fontId="0" fillId="0" borderId="1" xfId="1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Border="1"/>
    <xf numFmtId="4" fontId="2" fillId="0" borderId="1" xfId="1" applyNumberFormat="1" applyFont="1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4" fontId="0" fillId="0" borderId="1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0" fontId="5" fillId="0" borderId="0" xfId="0" applyFont="1"/>
    <xf numFmtId="0" fontId="6" fillId="0" borderId="0" xfId="0" applyFont="1"/>
    <xf numFmtId="0" fontId="5" fillId="0" borderId="1" xfId="0" applyFont="1" applyBorder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165" fontId="0" fillId="0" borderId="1" xfId="1" applyNumberFormat="1" applyFont="1" applyBorder="1" applyAlignment="1">
      <alignment horizontal="center"/>
    </xf>
    <xf numFmtId="43" fontId="0" fillId="0" borderId="1" xfId="1" applyFont="1" applyBorder="1" applyAlignment="1">
      <alignment horizontal="center"/>
    </xf>
    <xf numFmtId="43" fontId="0" fillId="0" borderId="1" xfId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'Insect Sumary'!$A$7</c:f>
              <c:strCache>
                <c:ptCount val="1"/>
                <c:pt idx="0">
                  <c:v>Species richness index: S= # species</c:v>
                </c:pt>
              </c:strCache>
            </c:strRef>
          </c:tx>
          <c:cat>
            <c:multiLvlStrRef>
              <c:f>'Insect Sumary'!$B$5:$E$6</c:f>
              <c:multiLvlStrCache>
                <c:ptCount val="4"/>
                <c:lvl>
                  <c:pt idx="0">
                    <c:v>Open</c:v>
                  </c:pt>
                  <c:pt idx="1">
                    <c:v>Open</c:v>
                  </c:pt>
                  <c:pt idx="2">
                    <c:v>Forested</c:v>
                  </c:pt>
                  <c:pt idx="3">
                    <c:v>Forested</c:v>
                  </c:pt>
                </c:lvl>
                <c:lvl>
                  <c:pt idx="0">
                    <c:v>F</c:v>
                  </c:pt>
                  <c:pt idx="1">
                    <c:v>K</c:v>
                  </c:pt>
                  <c:pt idx="2">
                    <c:v>F</c:v>
                  </c:pt>
                  <c:pt idx="3">
                    <c:v>K</c:v>
                  </c:pt>
                </c:lvl>
              </c:multiLvlStrCache>
            </c:multiLvlStrRef>
          </c:cat>
          <c:val>
            <c:numRef>
              <c:f>'Insect Sumary'!$B$7:$E$7</c:f>
              <c:numCache>
                <c:formatCode>General</c:formatCode>
                <c:ptCount val="4"/>
                <c:pt idx="0" formatCode="#,##0.00">
                  <c:v>8</c:v>
                </c:pt>
                <c:pt idx="1">
                  <c:v>5</c:v>
                </c:pt>
                <c:pt idx="2">
                  <c:v>8</c:v>
                </c:pt>
                <c:pt idx="3">
                  <c:v>5</c:v>
                </c:pt>
              </c:numCache>
            </c:numRef>
          </c:val>
        </c:ser>
        <c:dLbls/>
        <c:shape val="box"/>
        <c:axId val="68541440"/>
        <c:axId val="68543232"/>
        <c:axId val="0"/>
      </c:bar3DChart>
      <c:catAx>
        <c:axId val="68541440"/>
        <c:scaling>
          <c:orientation val="minMax"/>
        </c:scaling>
        <c:axPos val="b"/>
        <c:tickLblPos val="nextTo"/>
        <c:crossAx val="68543232"/>
        <c:crosses val="autoZero"/>
        <c:auto val="1"/>
        <c:lblAlgn val="ctr"/>
        <c:lblOffset val="100"/>
      </c:catAx>
      <c:valAx>
        <c:axId val="68543232"/>
        <c:scaling>
          <c:orientation val="minMax"/>
        </c:scaling>
        <c:axPos val="l"/>
        <c:majorGridlines/>
        <c:numFmt formatCode="#,##0.00" sourceLinked="1"/>
        <c:tickLblPos val="nextTo"/>
        <c:crossAx val="68541440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'Insect Sumary'!$A$8</c:f>
              <c:strCache>
                <c:ptCount val="1"/>
                <c:pt idx="0">
                  <c:v>Simpson's index: D = sum(Pi2)</c:v>
                </c:pt>
              </c:strCache>
            </c:strRef>
          </c:tx>
          <c:cat>
            <c:multiLvlStrRef>
              <c:f>'Insect Sumary'!$B$5:$E$6</c:f>
              <c:multiLvlStrCache>
                <c:ptCount val="4"/>
                <c:lvl>
                  <c:pt idx="0">
                    <c:v>Open</c:v>
                  </c:pt>
                  <c:pt idx="1">
                    <c:v>Open</c:v>
                  </c:pt>
                  <c:pt idx="2">
                    <c:v>Forested</c:v>
                  </c:pt>
                  <c:pt idx="3">
                    <c:v>Forested</c:v>
                  </c:pt>
                </c:lvl>
                <c:lvl>
                  <c:pt idx="0">
                    <c:v>F</c:v>
                  </c:pt>
                  <c:pt idx="1">
                    <c:v>K</c:v>
                  </c:pt>
                  <c:pt idx="2">
                    <c:v>F</c:v>
                  </c:pt>
                  <c:pt idx="3">
                    <c:v>K</c:v>
                  </c:pt>
                </c:lvl>
              </c:multiLvlStrCache>
            </c:multiLvlStrRef>
          </c:cat>
          <c:val>
            <c:numRef>
              <c:f>'Insect Sumary'!$B$8:$E$8</c:f>
              <c:numCache>
                <c:formatCode>General</c:formatCode>
                <c:ptCount val="4"/>
                <c:pt idx="0" formatCode="#,##0.00">
                  <c:v>0.36</c:v>
                </c:pt>
                <c:pt idx="1">
                  <c:v>0.27</c:v>
                </c:pt>
                <c:pt idx="2">
                  <c:v>0.38</c:v>
                </c:pt>
                <c:pt idx="3">
                  <c:v>0.31</c:v>
                </c:pt>
              </c:numCache>
            </c:numRef>
          </c:val>
        </c:ser>
        <c:dLbls/>
        <c:shape val="box"/>
        <c:axId val="68576384"/>
        <c:axId val="68577920"/>
        <c:axId val="0"/>
      </c:bar3DChart>
      <c:catAx>
        <c:axId val="68576384"/>
        <c:scaling>
          <c:orientation val="minMax"/>
        </c:scaling>
        <c:axPos val="b"/>
        <c:tickLblPos val="nextTo"/>
        <c:crossAx val="68577920"/>
        <c:crosses val="autoZero"/>
        <c:auto val="1"/>
        <c:lblAlgn val="ctr"/>
        <c:lblOffset val="100"/>
      </c:catAx>
      <c:valAx>
        <c:axId val="68577920"/>
        <c:scaling>
          <c:orientation val="minMax"/>
        </c:scaling>
        <c:axPos val="l"/>
        <c:majorGridlines/>
        <c:numFmt formatCode="#,##0.00" sourceLinked="1"/>
        <c:tickLblPos val="nextTo"/>
        <c:crossAx val="68576384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'Insect Sumary'!$A$9</c:f>
              <c:strCache>
                <c:ptCount val="1"/>
                <c:pt idx="0">
                  <c:v>Shannon-Wiener Index: H = -sum(Piln[Pi])</c:v>
                </c:pt>
              </c:strCache>
            </c:strRef>
          </c:tx>
          <c:cat>
            <c:multiLvlStrRef>
              <c:f>'Insect Sumary'!$B$5:$E$6</c:f>
              <c:multiLvlStrCache>
                <c:ptCount val="4"/>
                <c:lvl>
                  <c:pt idx="0">
                    <c:v>Open</c:v>
                  </c:pt>
                  <c:pt idx="1">
                    <c:v>Open</c:v>
                  </c:pt>
                  <c:pt idx="2">
                    <c:v>Forested</c:v>
                  </c:pt>
                  <c:pt idx="3">
                    <c:v>Forested</c:v>
                  </c:pt>
                </c:lvl>
                <c:lvl>
                  <c:pt idx="0">
                    <c:v>F</c:v>
                  </c:pt>
                  <c:pt idx="1">
                    <c:v>K</c:v>
                  </c:pt>
                  <c:pt idx="2">
                    <c:v>F</c:v>
                  </c:pt>
                  <c:pt idx="3">
                    <c:v>K</c:v>
                  </c:pt>
                </c:lvl>
              </c:multiLvlStrCache>
            </c:multiLvlStrRef>
          </c:cat>
          <c:val>
            <c:numRef>
              <c:f>'Insect Sumary'!$B$9:$E$9</c:f>
              <c:numCache>
                <c:formatCode>_(* #,##0.00_);_(* \(#,##0.00\);_(* "-"??_);_(@_)</c:formatCode>
                <c:ptCount val="4"/>
                <c:pt idx="0">
                  <c:v>1.23</c:v>
                </c:pt>
                <c:pt idx="1">
                  <c:v>1.1923999999999999</c:v>
                </c:pt>
                <c:pt idx="2">
                  <c:v>1.31</c:v>
                </c:pt>
                <c:pt idx="3">
                  <c:v>1.36</c:v>
                </c:pt>
              </c:numCache>
            </c:numRef>
          </c:val>
        </c:ser>
        <c:dLbls/>
        <c:shape val="box"/>
        <c:axId val="68594688"/>
        <c:axId val="68600576"/>
        <c:axId val="0"/>
      </c:bar3DChart>
      <c:catAx>
        <c:axId val="68594688"/>
        <c:scaling>
          <c:orientation val="minMax"/>
        </c:scaling>
        <c:axPos val="b"/>
        <c:tickLblPos val="nextTo"/>
        <c:crossAx val="68600576"/>
        <c:crosses val="autoZero"/>
        <c:auto val="1"/>
        <c:lblAlgn val="ctr"/>
        <c:lblOffset val="100"/>
      </c:catAx>
      <c:valAx>
        <c:axId val="68600576"/>
        <c:scaling>
          <c:orientation val="minMax"/>
        </c:scaling>
        <c:axPos val="l"/>
        <c:majorGridlines/>
        <c:numFmt formatCode="_(* #,##0.00_);_(* \(#,##0.00\);_(* &quot;-&quot;??_);_(@_)" sourceLinked="1"/>
        <c:tickLblPos val="nextTo"/>
        <c:crossAx val="68594688"/>
        <c:crosses val="autoZero"/>
        <c:crossBetween val="between"/>
      </c:valAx>
    </c:plotArea>
    <c:legend>
      <c:legendPos val="r"/>
      <c:layout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552450</xdr:colOff>
      <xdr:row>2</xdr:row>
      <xdr:rowOff>61912</xdr:rowOff>
    </xdr:from>
    <xdr:to>
      <xdr:col>15</xdr:col>
      <xdr:colOff>247650</xdr:colOff>
      <xdr:row>16</xdr:row>
      <xdr:rowOff>52387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552450</xdr:colOff>
      <xdr:row>2</xdr:row>
      <xdr:rowOff>71437</xdr:rowOff>
    </xdr:from>
    <xdr:to>
      <xdr:col>15</xdr:col>
      <xdr:colOff>247650</xdr:colOff>
      <xdr:row>16</xdr:row>
      <xdr:rowOff>61912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542925</xdr:colOff>
      <xdr:row>2</xdr:row>
      <xdr:rowOff>52387</xdr:rowOff>
    </xdr:from>
    <xdr:to>
      <xdr:col>15</xdr:col>
      <xdr:colOff>238125</xdr:colOff>
      <xdr:row>16</xdr:row>
      <xdr:rowOff>42862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6"/>
  <sheetViews>
    <sheetView workbookViewId="0">
      <selection activeCell="C14" sqref="C14"/>
    </sheetView>
  </sheetViews>
  <sheetFormatPr defaultColWidth="8.85546875" defaultRowHeight="15"/>
  <cols>
    <col min="1" max="1" width="45.42578125" bestFit="1" customWidth="1"/>
    <col min="2" max="2" width="32" bestFit="1" customWidth="1"/>
  </cols>
  <sheetData>
    <row r="1" spans="1:3">
      <c r="A1" s="1" t="s">
        <v>31</v>
      </c>
    </row>
    <row r="2" spans="1:3">
      <c r="A2" s="1" t="s">
        <v>32</v>
      </c>
    </row>
    <row r="6" spans="1:3">
      <c r="A6" s="1" t="s">
        <v>14</v>
      </c>
    </row>
    <row r="8" spans="1:3">
      <c r="A8" t="s">
        <v>15</v>
      </c>
    </row>
    <row r="10" spans="1:3">
      <c r="A10" s="5" t="s">
        <v>33</v>
      </c>
      <c r="B10" s="8" t="s">
        <v>20</v>
      </c>
    </row>
    <row r="11" spans="1:3">
      <c r="A11" s="8" t="s">
        <v>16</v>
      </c>
      <c r="B11" s="8"/>
      <c r="C11" t="s">
        <v>83</v>
      </c>
    </row>
    <row r="12" spans="1:3">
      <c r="A12" s="8" t="s">
        <v>17</v>
      </c>
      <c r="B12" s="8"/>
      <c r="C12" t="s">
        <v>83</v>
      </c>
    </row>
    <row r="13" spans="1:3">
      <c r="A13" s="8" t="s">
        <v>18</v>
      </c>
      <c r="B13" s="8" t="s">
        <v>21</v>
      </c>
    </row>
    <row r="14" spans="1:3">
      <c r="A14" s="8" t="s">
        <v>19</v>
      </c>
      <c r="B14" s="8"/>
      <c r="C14" t="s">
        <v>83</v>
      </c>
    </row>
    <row r="15" spans="1:3">
      <c r="A15" s="8" t="s">
        <v>22</v>
      </c>
      <c r="B15" s="8"/>
      <c r="C15" t="s">
        <v>83</v>
      </c>
    </row>
    <row r="16" spans="1:3">
      <c r="A16" s="8" t="s">
        <v>23</v>
      </c>
      <c r="B16" s="8"/>
      <c r="C16" t="s">
        <v>83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G16"/>
  <sheetViews>
    <sheetView workbookViewId="0">
      <selection activeCell="B22" sqref="B22"/>
    </sheetView>
  </sheetViews>
  <sheetFormatPr defaultColWidth="8.85546875" defaultRowHeight="15"/>
  <cols>
    <col min="1" max="1" width="38.42578125" bestFit="1" customWidth="1"/>
    <col min="2" max="2" width="8" bestFit="1" customWidth="1"/>
    <col min="3" max="3" width="8.140625" customWidth="1"/>
    <col min="4" max="4" width="17" bestFit="1" customWidth="1"/>
    <col min="5" max="5" width="20.28515625" bestFit="1" customWidth="1"/>
    <col min="6" max="6" width="9.28515625" bestFit="1" customWidth="1"/>
  </cols>
  <sheetData>
    <row r="1" spans="1:7">
      <c r="A1" s="1" t="s">
        <v>31</v>
      </c>
    </row>
    <row r="2" spans="1:7">
      <c r="A2" s="1" t="s">
        <v>38</v>
      </c>
    </row>
    <row r="3" spans="1:7">
      <c r="A3" s="1"/>
    </row>
    <row r="4" spans="1:7">
      <c r="A4" s="1"/>
    </row>
    <row r="5" spans="1:7">
      <c r="A5" s="13" t="s">
        <v>39</v>
      </c>
      <c r="B5" s="15" t="s">
        <v>0</v>
      </c>
      <c r="C5" s="15" t="s">
        <v>1</v>
      </c>
      <c r="D5" s="15" t="s">
        <v>2</v>
      </c>
      <c r="E5" s="15" t="s">
        <v>3</v>
      </c>
      <c r="F5" s="15" t="s">
        <v>4</v>
      </c>
    </row>
    <row r="6" spans="1:7">
      <c r="A6" s="14">
        <v>1</v>
      </c>
      <c r="B6" s="6">
        <v>40</v>
      </c>
      <c r="C6" s="6">
        <f>B6/200</f>
        <v>0.2</v>
      </c>
      <c r="D6" s="6">
        <f>C6*C6</f>
        <v>4.0000000000000008E-2</v>
      </c>
      <c r="E6" s="6">
        <f>LN(C6)</f>
        <v>-1.6094379124341003</v>
      </c>
      <c r="F6" s="16">
        <f>C6*E6</f>
        <v>-0.32188758248682009</v>
      </c>
      <c r="G6" s="2"/>
    </row>
    <row r="7" spans="1:7">
      <c r="A7" s="14">
        <v>2</v>
      </c>
      <c r="B7" s="6">
        <v>40</v>
      </c>
      <c r="C7" s="6">
        <f>B7/200</f>
        <v>0.2</v>
      </c>
      <c r="D7" s="6">
        <f>C7*C7</f>
        <v>4.0000000000000008E-2</v>
      </c>
      <c r="E7" s="6">
        <f>LN(C7)</f>
        <v>-1.6094379124341003</v>
      </c>
      <c r="F7" s="16">
        <f>C7*E7</f>
        <v>-0.32188758248682009</v>
      </c>
      <c r="G7" s="2"/>
    </row>
    <row r="8" spans="1:7">
      <c r="A8" s="14">
        <v>3</v>
      </c>
      <c r="B8" s="6">
        <v>40</v>
      </c>
      <c r="C8" s="6">
        <f>B8/200</f>
        <v>0.2</v>
      </c>
      <c r="D8" s="6">
        <f>C8*C8</f>
        <v>4.0000000000000008E-2</v>
      </c>
      <c r="E8" s="6">
        <f>LN(C8)</f>
        <v>-1.6094379124341003</v>
      </c>
      <c r="F8" s="16">
        <f>C8*E8</f>
        <v>-0.32188758248682009</v>
      </c>
      <c r="G8" s="2"/>
    </row>
    <row r="9" spans="1:7">
      <c r="A9" s="14">
        <v>4</v>
      </c>
      <c r="B9" s="6">
        <v>40</v>
      </c>
      <c r="C9" s="6">
        <f>B9/200</f>
        <v>0.2</v>
      </c>
      <c r="D9" s="6">
        <f>C9*C9</f>
        <v>4.0000000000000008E-2</v>
      </c>
      <c r="E9" s="6">
        <f>LN(C9)</f>
        <v>-1.6094379124341003</v>
      </c>
      <c r="F9" s="16">
        <f>C9*E9</f>
        <v>-0.32188758248682009</v>
      </c>
      <c r="G9" s="2"/>
    </row>
    <row r="10" spans="1:7">
      <c r="A10" s="14">
        <v>5</v>
      </c>
      <c r="B10" s="6">
        <v>40</v>
      </c>
      <c r="C10" s="6">
        <f>B10/200</f>
        <v>0.2</v>
      </c>
      <c r="D10" s="6">
        <f>C10*C10</f>
        <v>4.0000000000000008E-2</v>
      </c>
      <c r="E10" s="6">
        <f>LN(C10)</f>
        <v>-1.6094379124341003</v>
      </c>
      <c r="F10" s="16">
        <f>C10*E10</f>
        <v>-0.32188758248682009</v>
      </c>
      <c r="G10" s="2"/>
    </row>
    <row r="11" spans="1:7">
      <c r="A11" s="14"/>
      <c r="B11" s="6">
        <f>SUM(B6:B10)</f>
        <v>200</v>
      </c>
      <c r="C11" s="6"/>
      <c r="D11" s="6"/>
      <c r="E11" s="6"/>
      <c r="F11" s="6"/>
      <c r="G11" s="2"/>
    </row>
    <row r="12" spans="1:7">
      <c r="G12" s="2"/>
    </row>
    <row r="13" spans="1:7">
      <c r="A13" s="5" t="s">
        <v>27</v>
      </c>
      <c r="B13" s="9" t="s">
        <v>28</v>
      </c>
    </row>
    <row r="14" spans="1:7">
      <c r="A14" s="5" t="s">
        <v>12</v>
      </c>
      <c r="B14" s="6">
        <v>5</v>
      </c>
    </row>
    <row r="15" spans="1:7" ht="18.75">
      <c r="A15" s="5" t="s">
        <v>5</v>
      </c>
      <c r="B15" s="11">
        <f>SUM(D6:D10)</f>
        <v>0.20000000000000004</v>
      </c>
    </row>
    <row r="16" spans="1:7" ht="18">
      <c r="A16" s="5" t="s">
        <v>37</v>
      </c>
      <c r="B16" s="12">
        <f>-SUM(F6:F10)</f>
        <v>1.6094379124341005</v>
      </c>
    </row>
  </sheetData>
  <pageMargins left="0.7" right="0.7" top="0.75" bottom="0.75" header="0.3" footer="0.3"/>
  <pageSetup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F9"/>
  <sheetViews>
    <sheetView workbookViewId="0">
      <selection sqref="A1:F9"/>
    </sheetView>
  </sheetViews>
  <sheetFormatPr defaultColWidth="8.85546875" defaultRowHeight="15"/>
  <cols>
    <col min="1" max="1" width="50.140625" style="3" bestFit="1" customWidth="1"/>
    <col min="2" max="2" width="5.42578125" style="4" bestFit="1" customWidth="1"/>
    <col min="3" max="3" width="27" style="4" customWidth="1"/>
    <col min="4" max="4" width="17.42578125" style="4" bestFit="1" customWidth="1"/>
    <col min="5" max="5" width="20.42578125" style="4" bestFit="1" customWidth="1"/>
    <col min="6" max="6" width="24.140625" style="4" customWidth="1"/>
    <col min="7" max="16384" width="8.85546875" style="3"/>
  </cols>
  <sheetData>
    <row r="1" spans="1:6">
      <c r="A1" s="1" t="s">
        <v>31</v>
      </c>
    </row>
    <row r="2" spans="1:6">
      <c r="A2" s="1" t="s">
        <v>30</v>
      </c>
    </row>
    <row r="6" spans="1:6">
      <c r="A6" s="5" t="s">
        <v>27</v>
      </c>
      <c r="B6" s="9" t="s">
        <v>28</v>
      </c>
      <c r="C6" s="9" t="s">
        <v>24</v>
      </c>
      <c r="D6" s="9" t="s">
        <v>6</v>
      </c>
      <c r="E6" s="9" t="s">
        <v>7</v>
      </c>
      <c r="F6" s="9" t="s">
        <v>9</v>
      </c>
    </row>
    <row r="7" spans="1:6" ht="30">
      <c r="A7" s="5" t="s">
        <v>12</v>
      </c>
      <c r="B7" s="6">
        <v>5</v>
      </c>
      <c r="C7" s="10" t="s">
        <v>34</v>
      </c>
      <c r="D7" s="7" t="s">
        <v>8</v>
      </c>
      <c r="E7" s="7" t="s">
        <v>8</v>
      </c>
      <c r="F7" s="10" t="s">
        <v>11</v>
      </c>
    </row>
    <row r="8" spans="1:6" ht="75" customHeight="1">
      <c r="A8" s="5" t="s">
        <v>5</v>
      </c>
      <c r="B8" s="11">
        <f>SUM('Example Biodiversity Measures'!D6:D10)</f>
        <v>0.20000000000000004</v>
      </c>
      <c r="C8" s="10" t="s">
        <v>25</v>
      </c>
      <c r="D8" s="7" t="s">
        <v>26</v>
      </c>
      <c r="E8" s="7">
        <v>1</v>
      </c>
      <c r="F8" s="10" t="s">
        <v>10</v>
      </c>
    </row>
    <row r="9" spans="1:6" ht="71.25" customHeight="1">
      <c r="A9" s="5" t="s">
        <v>29</v>
      </c>
      <c r="B9" s="12">
        <f>-SUM('Example Biodiversity Measures'!F6:F10)</f>
        <v>1.6094379124341005</v>
      </c>
      <c r="C9" s="10" t="s">
        <v>35</v>
      </c>
      <c r="D9" s="7">
        <v>0</v>
      </c>
      <c r="E9" s="7" t="s">
        <v>36</v>
      </c>
      <c r="F9" s="10" t="s">
        <v>13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pageSetUpPr fitToPage="1"/>
  </sheetPr>
  <dimension ref="A1:C57"/>
  <sheetViews>
    <sheetView workbookViewId="0">
      <selection activeCell="A4" sqref="A4"/>
    </sheetView>
  </sheetViews>
  <sheetFormatPr defaultColWidth="8.85546875" defaultRowHeight="15"/>
  <cols>
    <col min="1" max="1" width="39.42578125" customWidth="1"/>
    <col min="2" max="2" width="62.28515625" customWidth="1"/>
    <col min="3" max="3" width="15.42578125" customWidth="1"/>
  </cols>
  <sheetData>
    <row r="1" spans="1:3">
      <c r="A1" s="1" t="s">
        <v>31</v>
      </c>
    </row>
    <row r="2" spans="1:3">
      <c r="A2" s="1" t="s">
        <v>40</v>
      </c>
    </row>
    <row r="4" spans="1:3" ht="18.75">
      <c r="A4" s="17" t="s">
        <v>44</v>
      </c>
      <c r="B4" s="18"/>
      <c r="C4" s="18"/>
    </row>
    <row r="5" spans="1:3" ht="18.75">
      <c r="A5" s="17" t="s">
        <v>45</v>
      </c>
      <c r="B5" s="18"/>
      <c r="C5" s="18"/>
    </row>
    <row r="6" spans="1:3" ht="18.75">
      <c r="A6" s="17" t="s">
        <v>46</v>
      </c>
      <c r="B6" s="18"/>
      <c r="C6" s="18"/>
    </row>
    <row r="7" spans="1:3" ht="18.75">
      <c r="A7" s="17" t="s">
        <v>50</v>
      </c>
      <c r="B7" s="18"/>
      <c r="C7" s="18"/>
    </row>
    <row r="8" spans="1:3" ht="18.75">
      <c r="A8" s="18"/>
      <c r="B8" s="18"/>
      <c r="C8" s="18"/>
    </row>
    <row r="9" spans="1:3" ht="18.75">
      <c r="A9" s="19" t="s">
        <v>87</v>
      </c>
      <c r="B9" s="19" t="s">
        <v>42</v>
      </c>
      <c r="C9" s="19" t="s">
        <v>43</v>
      </c>
    </row>
    <row r="10" spans="1:3">
      <c r="A10" s="8"/>
      <c r="B10" s="8"/>
      <c r="C10" s="8"/>
    </row>
    <row r="11" spans="1:3">
      <c r="A11" s="8"/>
      <c r="B11" s="8"/>
      <c r="C11" s="8"/>
    </row>
    <row r="12" spans="1:3">
      <c r="A12" s="8"/>
      <c r="B12" s="8"/>
      <c r="C12" s="8"/>
    </row>
    <row r="13" spans="1:3">
      <c r="A13" s="8"/>
      <c r="B13" s="8"/>
      <c r="C13" s="8"/>
    </row>
    <row r="14" spans="1:3">
      <c r="A14" s="8"/>
      <c r="B14" s="8"/>
      <c r="C14" s="8"/>
    </row>
    <row r="15" spans="1:3">
      <c r="A15" s="8"/>
      <c r="B15" s="8"/>
      <c r="C15" s="8"/>
    </row>
    <row r="16" spans="1:3">
      <c r="A16" s="8"/>
      <c r="B16" s="8"/>
      <c r="C16" s="8"/>
    </row>
    <row r="17" spans="1:3">
      <c r="A17" s="8"/>
      <c r="B17" s="8"/>
      <c r="C17" s="8"/>
    </row>
    <row r="18" spans="1:3">
      <c r="A18" s="8"/>
      <c r="B18" s="8"/>
      <c r="C18" s="8"/>
    </row>
    <row r="19" spans="1:3">
      <c r="A19" s="8"/>
      <c r="B19" s="8"/>
      <c r="C19" s="8"/>
    </row>
    <row r="20" spans="1:3">
      <c r="A20" s="8"/>
      <c r="B20" s="8"/>
      <c r="C20" s="8"/>
    </row>
    <row r="21" spans="1:3">
      <c r="A21" s="8"/>
      <c r="B21" s="8"/>
      <c r="C21" s="8"/>
    </row>
    <row r="22" spans="1:3">
      <c r="A22" s="8"/>
      <c r="B22" s="8"/>
      <c r="C22" s="8"/>
    </row>
    <row r="23" spans="1:3">
      <c r="A23" s="8"/>
      <c r="B23" s="8"/>
      <c r="C23" s="8"/>
    </row>
    <row r="24" spans="1:3">
      <c r="A24" s="8"/>
      <c r="B24" s="8"/>
      <c r="C24" s="8"/>
    </row>
    <row r="25" spans="1:3">
      <c r="A25" s="8"/>
      <c r="B25" s="8"/>
      <c r="C25" s="8"/>
    </row>
    <row r="26" spans="1:3">
      <c r="A26" s="8"/>
      <c r="B26" s="8"/>
      <c r="C26" s="8"/>
    </row>
    <row r="27" spans="1:3">
      <c r="A27" s="8"/>
      <c r="B27" s="8"/>
      <c r="C27" s="8"/>
    </row>
    <row r="28" spans="1:3">
      <c r="A28" s="8"/>
      <c r="B28" s="8"/>
      <c r="C28" s="8"/>
    </row>
    <row r="29" spans="1:3">
      <c r="A29" s="8"/>
      <c r="B29" s="8"/>
      <c r="C29" s="8"/>
    </row>
    <row r="30" spans="1:3">
      <c r="A30" s="8"/>
      <c r="B30" s="8"/>
      <c r="C30" s="8"/>
    </row>
    <row r="31" spans="1:3">
      <c r="A31" s="8"/>
      <c r="B31" s="8"/>
      <c r="C31" s="8"/>
    </row>
    <row r="32" spans="1:3">
      <c r="A32" s="8"/>
      <c r="B32" s="8"/>
      <c r="C32" s="8"/>
    </row>
    <row r="33" spans="1:3">
      <c r="A33" s="8"/>
      <c r="B33" s="8"/>
      <c r="C33" s="8"/>
    </row>
    <row r="34" spans="1:3">
      <c r="A34" s="8"/>
      <c r="B34" s="8"/>
      <c r="C34" s="8"/>
    </row>
    <row r="35" spans="1:3">
      <c r="A35" s="8"/>
      <c r="B35" s="8"/>
      <c r="C35" s="8"/>
    </row>
    <row r="36" spans="1:3">
      <c r="A36" s="8"/>
      <c r="B36" s="8"/>
      <c r="C36" s="8"/>
    </row>
    <row r="37" spans="1:3">
      <c r="A37" s="8"/>
      <c r="B37" s="8"/>
      <c r="C37" s="8"/>
    </row>
    <row r="38" spans="1:3">
      <c r="A38" s="8"/>
      <c r="B38" s="8"/>
      <c r="C38" s="8"/>
    </row>
    <row r="39" spans="1:3">
      <c r="A39" s="8"/>
      <c r="B39" s="8"/>
      <c r="C39" s="8"/>
    </row>
    <row r="40" spans="1:3">
      <c r="A40" s="8"/>
      <c r="B40" s="8"/>
      <c r="C40" s="8"/>
    </row>
    <row r="41" spans="1:3">
      <c r="A41" s="8"/>
      <c r="B41" s="8"/>
      <c r="C41" s="8"/>
    </row>
    <row r="42" spans="1:3">
      <c r="A42" s="8"/>
      <c r="B42" s="8"/>
      <c r="C42" s="8"/>
    </row>
    <row r="43" spans="1:3">
      <c r="A43" s="8"/>
      <c r="B43" s="8"/>
      <c r="C43" s="8"/>
    </row>
    <row r="44" spans="1:3">
      <c r="A44" s="8"/>
      <c r="B44" s="8"/>
      <c r="C44" s="8"/>
    </row>
    <row r="45" spans="1:3">
      <c r="A45" s="8"/>
      <c r="B45" s="8"/>
      <c r="C45" s="8"/>
    </row>
    <row r="46" spans="1:3">
      <c r="A46" s="8"/>
      <c r="B46" s="8"/>
      <c r="C46" s="8"/>
    </row>
    <row r="47" spans="1:3">
      <c r="A47" s="8"/>
      <c r="B47" s="8"/>
      <c r="C47" s="8"/>
    </row>
    <row r="48" spans="1:3">
      <c r="A48" s="8"/>
      <c r="B48" s="8"/>
      <c r="C48" s="8"/>
    </row>
    <row r="49" spans="1:3">
      <c r="A49" s="8"/>
      <c r="B49" s="8"/>
      <c r="C49" s="8"/>
    </row>
    <row r="50" spans="1:3">
      <c r="A50" s="8"/>
      <c r="B50" s="8"/>
      <c r="C50" s="8"/>
    </row>
    <row r="51" spans="1:3">
      <c r="A51" s="8"/>
      <c r="B51" s="8"/>
      <c r="C51" s="8"/>
    </row>
    <row r="52" spans="1:3">
      <c r="A52" s="8"/>
      <c r="B52" s="8"/>
      <c r="C52" s="8"/>
    </row>
    <row r="53" spans="1:3">
      <c r="A53" s="8"/>
      <c r="B53" s="8"/>
      <c r="C53" s="8"/>
    </row>
    <row r="54" spans="1:3">
      <c r="A54" s="8"/>
      <c r="B54" s="8"/>
      <c r="C54" s="8"/>
    </row>
    <row r="55" spans="1:3">
      <c r="A55" s="8"/>
      <c r="B55" s="8"/>
      <c r="C55" s="8"/>
    </row>
    <row r="56" spans="1:3">
      <c r="A56" s="8"/>
      <c r="B56" s="8"/>
      <c r="C56" s="8"/>
    </row>
    <row r="57" spans="1:3">
      <c r="A57" s="8"/>
      <c r="B57" s="8"/>
      <c r="C57" s="8"/>
    </row>
  </sheetData>
  <pageMargins left="0.7" right="0.7" top="0.75" bottom="0.75" header="0.3" footer="0.3"/>
  <pageSetup scale="77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dimension ref="A1:G21"/>
  <sheetViews>
    <sheetView workbookViewId="0">
      <selection activeCell="F8" sqref="F8:F15"/>
    </sheetView>
  </sheetViews>
  <sheetFormatPr defaultColWidth="8.85546875" defaultRowHeight="15"/>
  <cols>
    <col min="1" max="1" width="38.42578125" bestFit="1" customWidth="1"/>
    <col min="2" max="2" width="8" bestFit="1" customWidth="1"/>
    <col min="3" max="3" width="8.140625" customWidth="1"/>
    <col min="4" max="4" width="17" bestFit="1" customWidth="1"/>
    <col min="5" max="5" width="20.28515625" bestFit="1" customWidth="1"/>
    <col min="6" max="6" width="9.28515625" bestFit="1" customWidth="1"/>
  </cols>
  <sheetData>
    <row r="1" spans="1:7">
      <c r="A1" s="1" t="s">
        <v>31</v>
      </c>
    </row>
    <row r="2" spans="1:7">
      <c r="A2" s="1" t="s">
        <v>49</v>
      </c>
    </row>
    <row r="3" spans="1:7">
      <c r="A3" s="1" t="s">
        <v>47</v>
      </c>
    </row>
    <row r="4" spans="1:7">
      <c r="A4" s="1" t="s">
        <v>85</v>
      </c>
    </row>
    <row r="5" spans="1:7">
      <c r="A5" s="1" t="s">
        <v>86</v>
      </c>
    </row>
    <row r="6" spans="1:7">
      <c r="A6" s="1"/>
    </row>
    <row r="7" spans="1:7">
      <c r="A7" s="13" t="s">
        <v>39</v>
      </c>
      <c r="B7" s="15" t="s">
        <v>0</v>
      </c>
      <c r="C7" s="15" t="s">
        <v>1</v>
      </c>
      <c r="D7" s="15" t="s">
        <v>2</v>
      </c>
      <c r="E7" s="15" t="s">
        <v>3</v>
      </c>
      <c r="F7" s="15" t="s">
        <v>4</v>
      </c>
    </row>
    <row r="8" spans="1:7">
      <c r="A8" s="14" t="s">
        <v>20</v>
      </c>
      <c r="B8" s="6">
        <v>10</v>
      </c>
      <c r="C8" s="6">
        <f>B8/B16</f>
        <v>0.18867924528301888</v>
      </c>
      <c r="D8" s="22">
        <f t="shared" ref="D8:D15" si="0">C8*C8</f>
        <v>3.55998576005696E-2</v>
      </c>
      <c r="E8" s="6">
        <f t="shared" ref="E8:E15" si="1">LN(C8)</f>
        <v>-1.6677068205580761</v>
      </c>
      <c r="F8" s="22">
        <f t="shared" ref="F8:F15" si="2">C8*E8</f>
        <v>-0.31466166425624081</v>
      </c>
      <c r="G8" s="2"/>
    </row>
    <row r="9" spans="1:7">
      <c r="A9" s="14" t="s">
        <v>88</v>
      </c>
      <c r="B9" s="6">
        <v>4</v>
      </c>
      <c r="C9" s="6">
        <f>B9/B16</f>
        <v>7.5471698113207544E-2</v>
      </c>
      <c r="D9" s="22">
        <f t="shared" si="0"/>
        <v>5.6959772160911351E-3</v>
      </c>
      <c r="E9" s="6">
        <f t="shared" si="1"/>
        <v>-2.5839975524322312</v>
      </c>
      <c r="F9" s="22">
        <f t="shared" si="2"/>
        <v>-0.19501868320243254</v>
      </c>
      <c r="G9" s="2"/>
    </row>
    <row r="10" spans="1:7">
      <c r="A10" s="14" t="s">
        <v>89</v>
      </c>
      <c r="B10" s="6">
        <v>31</v>
      </c>
      <c r="C10" s="6">
        <f>B10/B16</f>
        <v>0.58490566037735847</v>
      </c>
      <c r="D10" s="22">
        <f t="shared" si="0"/>
        <v>0.34211463154147381</v>
      </c>
      <c r="E10" s="6">
        <f t="shared" si="1"/>
        <v>-0.53630470906697558</v>
      </c>
      <c r="F10" s="22">
        <f t="shared" si="2"/>
        <v>-0.31368766002030646</v>
      </c>
      <c r="G10" s="2"/>
    </row>
    <row r="11" spans="1:7">
      <c r="A11" s="14" t="s">
        <v>90</v>
      </c>
      <c r="B11" s="6">
        <v>4</v>
      </c>
      <c r="C11" s="6">
        <f>B11/B16</f>
        <v>7.5471698113207544E-2</v>
      </c>
      <c r="D11" s="22">
        <f t="shared" si="0"/>
        <v>5.6959772160911351E-3</v>
      </c>
      <c r="E11" s="6">
        <f t="shared" si="1"/>
        <v>-2.5839975524322312</v>
      </c>
      <c r="F11" s="22">
        <f t="shared" si="2"/>
        <v>-0.19501868320243254</v>
      </c>
      <c r="G11" s="2"/>
    </row>
    <row r="12" spans="1:7">
      <c r="A12" s="14" t="s">
        <v>91</v>
      </c>
      <c r="B12" s="6">
        <v>1</v>
      </c>
      <c r="C12" s="6">
        <f>B12/B16</f>
        <v>1.8867924528301886E-2</v>
      </c>
      <c r="D12" s="22">
        <f t="shared" si="0"/>
        <v>3.5599857600569594E-4</v>
      </c>
      <c r="E12" s="6">
        <f t="shared" si="1"/>
        <v>-3.970291913552122</v>
      </c>
      <c r="F12" s="22">
        <f t="shared" si="2"/>
        <v>-7.4911168180228707E-2</v>
      </c>
      <c r="G12" s="2"/>
    </row>
    <row r="13" spans="1:7">
      <c r="A13" s="14" t="s">
        <v>92</v>
      </c>
      <c r="B13" s="6">
        <v>1</v>
      </c>
      <c r="C13" s="6">
        <f>B13/B16</f>
        <v>1.8867924528301886E-2</v>
      </c>
      <c r="D13" s="22">
        <f t="shared" si="0"/>
        <v>3.5599857600569594E-4</v>
      </c>
      <c r="E13" s="6">
        <f t="shared" si="1"/>
        <v>-3.970291913552122</v>
      </c>
      <c r="F13" s="22">
        <f t="shared" si="2"/>
        <v>-7.4911168180228707E-2</v>
      </c>
      <c r="G13" s="2"/>
    </row>
    <row r="14" spans="1:7">
      <c r="A14" s="14" t="s">
        <v>93</v>
      </c>
      <c r="B14" s="6">
        <v>1</v>
      </c>
      <c r="C14" s="6">
        <f>B14/B16</f>
        <v>1.8867924528301886E-2</v>
      </c>
      <c r="D14" s="22">
        <f t="shared" si="0"/>
        <v>3.5599857600569594E-4</v>
      </c>
      <c r="E14" s="6">
        <f t="shared" si="1"/>
        <v>-3.970291913552122</v>
      </c>
      <c r="F14" s="22">
        <f t="shared" si="2"/>
        <v>-7.4911168180228707E-2</v>
      </c>
      <c r="G14" s="2"/>
    </row>
    <row r="15" spans="1:7">
      <c r="A15" s="14" t="s">
        <v>94</v>
      </c>
      <c r="B15" s="6">
        <v>1</v>
      </c>
      <c r="C15" s="6">
        <f>B15/B16</f>
        <v>1.8867924528301886E-2</v>
      </c>
      <c r="D15" s="22">
        <f t="shared" si="0"/>
        <v>3.5599857600569594E-4</v>
      </c>
      <c r="E15" s="6">
        <f t="shared" si="1"/>
        <v>-3.970291913552122</v>
      </c>
      <c r="F15" s="22">
        <f t="shared" si="2"/>
        <v>-7.4911168180228707E-2</v>
      </c>
      <c r="G15" s="2"/>
    </row>
    <row r="16" spans="1:7">
      <c r="A16" s="14"/>
      <c r="B16" s="6">
        <f>SUM(B8:B15)</f>
        <v>53</v>
      </c>
      <c r="C16" s="6"/>
      <c r="D16" s="6"/>
      <c r="E16" s="6"/>
      <c r="F16" s="6"/>
      <c r="G16" s="2"/>
    </row>
    <row r="17" spans="1:7">
      <c r="G17" s="2"/>
    </row>
    <row r="18" spans="1:7">
      <c r="A18" s="5" t="s">
        <v>27</v>
      </c>
      <c r="B18" s="9" t="s">
        <v>28</v>
      </c>
    </row>
    <row r="19" spans="1:7">
      <c r="A19" s="5" t="s">
        <v>12</v>
      </c>
      <c r="B19" s="6">
        <v>8</v>
      </c>
    </row>
    <row r="20" spans="1:7" ht="18.75">
      <c r="A20" s="5" t="s">
        <v>5</v>
      </c>
      <c r="B20" s="11">
        <f>SUM(D8:D15)</f>
        <v>0.39053043787824848</v>
      </c>
    </row>
    <row r="21" spans="1:7" ht="18">
      <c r="A21" s="5" t="s">
        <v>37</v>
      </c>
      <c r="B21" s="12">
        <f>-SUM(F8:F15)</f>
        <v>1.3180313634023275</v>
      </c>
    </row>
  </sheetData>
  <pageMargins left="0.7" right="0.7" top="0.75" bottom="0.75" header="0.3" footer="0.3"/>
  <pageSetup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>
  <dimension ref="A1:G21"/>
  <sheetViews>
    <sheetView workbookViewId="0">
      <selection activeCell="E8" sqref="E8"/>
    </sheetView>
  </sheetViews>
  <sheetFormatPr defaultColWidth="8.85546875" defaultRowHeight="15"/>
  <cols>
    <col min="1" max="1" width="38.42578125" bestFit="1" customWidth="1"/>
    <col min="2" max="2" width="8" bestFit="1" customWidth="1"/>
    <col min="3" max="3" width="8.140625" customWidth="1"/>
    <col min="4" max="4" width="17" bestFit="1" customWidth="1"/>
    <col min="5" max="5" width="20.28515625" bestFit="1" customWidth="1"/>
    <col min="6" max="6" width="9.28515625" bestFit="1" customWidth="1"/>
  </cols>
  <sheetData>
    <row r="1" spans="1:7">
      <c r="A1" s="1" t="s">
        <v>31</v>
      </c>
    </row>
    <row r="2" spans="1:7">
      <c r="A2" s="1" t="s">
        <v>49</v>
      </c>
    </row>
    <row r="3" spans="1:7">
      <c r="A3" s="1" t="s">
        <v>48</v>
      </c>
    </row>
    <row r="4" spans="1:7">
      <c r="A4" s="1" t="s">
        <v>84</v>
      </c>
    </row>
    <row r="5" spans="1:7">
      <c r="A5" s="1" t="s">
        <v>86</v>
      </c>
    </row>
    <row r="6" spans="1:7">
      <c r="A6" s="1"/>
    </row>
    <row r="7" spans="1:7">
      <c r="A7" s="13" t="s">
        <v>39</v>
      </c>
      <c r="B7" s="15" t="s">
        <v>0</v>
      </c>
      <c r="C7" s="15" t="s">
        <v>1</v>
      </c>
      <c r="D7" s="15" t="s">
        <v>2</v>
      </c>
      <c r="E7" s="15" t="s">
        <v>3</v>
      </c>
      <c r="F7" s="15" t="s">
        <v>4</v>
      </c>
    </row>
    <row r="8" spans="1:7">
      <c r="A8" s="14" t="s">
        <v>20</v>
      </c>
      <c r="B8" s="6">
        <v>8</v>
      </c>
      <c r="C8" s="6">
        <f>B8/B16</f>
        <v>3.3755274261603373E-2</v>
      </c>
      <c r="D8" s="22">
        <f t="shared" ref="D8:D15" si="0">C8*C8</f>
        <v>1.1394185404760631E-3</v>
      </c>
      <c r="E8" s="22">
        <f t="shared" ref="E8:E15" si="1">LN(C8)</f>
        <v>-3.3886185994552953</v>
      </c>
      <c r="F8" s="22">
        <f t="shared" ref="F8:F15" si="2">C8*E8</f>
        <v>-0.1143837501925838</v>
      </c>
      <c r="G8" s="2"/>
    </row>
    <row r="9" spans="1:7">
      <c r="A9" s="14" t="s">
        <v>89</v>
      </c>
      <c r="B9" s="6">
        <v>68</v>
      </c>
      <c r="C9" s="6">
        <f>B9/B16</f>
        <v>0.28691983122362869</v>
      </c>
      <c r="D9" s="22">
        <f t="shared" si="0"/>
        <v>8.232298954939557E-2</v>
      </c>
      <c r="E9" s="22">
        <f t="shared" si="1"/>
        <v>-1.2485524359590245</v>
      </c>
      <c r="F9" s="22">
        <f t="shared" si="2"/>
        <v>-0.35823445419921379</v>
      </c>
      <c r="G9" s="2"/>
    </row>
    <row r="10" spans="1:7">
      <c r="A10" s="14" t="s">
        <v>95</v>
      </c>
      <c r="B10" s="6">
        <v>120</v>
      </c>
      <c r="C10" s="6">
        <f>B10/B16</f>
        <v>0.50632911392405067</v>
      </c>
      <c r="D10" s="22">
        <f t="shared" si="0"/>
        <v>0.25636917160711425</v>
      </c>
      <c r="E10" s="22">
        <f t="shared" si="1"/>
        <v>-0.68056839835308514</v>
      </c>
      <c r="F10" s="22">
        <f t="shared" si="2"/>
        <v>-0.34459159410282791</v>
      </c>
      <c r="G10" s="2"/>
    </row>
    <row r="11" spans="1:7">
      <c r="A11" s="14" t="s">
        <v>96</v>
      </c>
      <c r="B11" s="6">
        <v>34</v>
      </c>
      <c r="C11" s="6">
        <f>B11/B16</f>
        <v>0.14345991561181434</v>
      </c>
      <c r="D11" s="22">
        <f t="shared" si="0"/>
        <v>2.0580747387348892E-2</v>
      </c>
      <c r="E11" s="22">
        <f t="shared" si="1"/>
        <v>-1.9416996165189697</v>
      </c>
      <c r="F11" s="22">
        <f t="shared" si="2"/>
        <v>-0.27855606312930364</v>
      </c>
      <c r="G11" s="2"/>
    </row>
    <row r="12" spans="1:7">
      <c r="A12" s="14" t="s">
        <v>97</v>
      </c>
      <c r="B12" s="6">
        <v>1</v>
      </c>
      <c r="C12" s="6">
        <f>B12/B16</f>
        <v>4.2194092827004216E-3</v>
      </c>
      <c r="D12" s="22">
        <f t="shared" si="0"/>
        <v>1.7803414694938486E-5</v>
      </c>
      <c r="E12" s="22">
        <f t="shared" si="1"/>
        <v>-5.4680601411351315</v>
      </c>
      <c r="F12" s="22">
        <f t="shared" si="2"/>
        <v>-2.3071983717869751E-2</v>
      </c>
      <c r="G12" s="2"/>
    </row>
    <row r="13" spans="1:7">
      <c r="A13" s="14" t="s">
        <v>93</v>
      </c>
      <c r="B13" s="6">
        <v>1</v>
      </c>
      <c r="C13" s="6">
        <f>B13/B16</f>
        <v>4.2194092827004216E-3</v>
      </c>
      <c r="D13" s="22">
        <f t="shared" si="0"/>
        <v>1.7803414694938486E-5</v>
      </c>
      <c r="E13" s="22">
        <f t="shared" si="1"/>
        <v>-5.4680601411351315</v>
      </c>
      <c r="F13" s="22">
        <f t="shared" si="2"/>
        <v>-2.3071983717869751E-2</v>
      </c>
      <c r="G13" s="2"/>
    </row>
    <row r="14" spans="1:7">
      <c r="A14" s="14" t="s">
        <v>94</v>
      </c>
      <c r="B14" s="6">
        <v>1</v>
      </c>
      <c r="C14" s="6">
        <f>B14/B16</f>
        <v>4.2194092827004216E-3</v>
      </c>
      <c r="D14" s="22">
        <f t="shared" si="0"/>
        <v>1.7803414694938486E-5</v>
      </c>
      <c r="E14" s="22">
        <f t="shared" si="1"/>
        <v>-5.4680601411351315</v>
      </c>
      <c r="F14" s="22">
        <f t="shared" si="2"/>
        <v>-2.3071983717869751E-2</v>
      </c>
      <c r="G14" s="2"/>
    </row>
    <row r="15" spans="1:7">
      <c r="A15" s="14" t="s">
        <v>98</v>
      </c>
      <c r="B15" s="6">
        <v>4</v>
      </c>
      <c r="C15" s="6">
        <f>B15/B16</f>
        <v>1.6877637130801686E-2</v>
      </c>
      <c r="D15" s="22">
        <f t="shared" si="0"/>
        <v>2.8485463511901578E-4</v>
      </c>
      <c r="E15" s="22">
        <f t="shared" si="1"/>
        <v>-4.0817657800152407</v>
      </c>
      <c r="F15" s="22">
        <f t="shared" si="2"/>
        <v>-6.8890561688020935E-2</v>
      </c>
    </row>
    <row r="16" spans="1:7">
      <c r="A16" s="14"/>
      <c r="B16" s="6">
        <f>SUM(B8:B15)</f>
        <v>237</v>
      </c>
      <c r="C16" s="6"/>
      <c r="D16" s="6"/>
      <c r="E16" s="6"/>
      <c r="F16" s="6"/>
    </row>
    <row r="18" spans="1:2">
      <c r="A18" s="5" t="s">
        <v>27</v>
      </c>
      <c r="B18" s="9" t="s">
        <v>28</v>
      </c>
    </row>
    <row r="19" spans="1:2">
      <c r="A19" s="5" t="s">
        <v>12</v>
      </c>
      <c r="B19" s="6">
        <v>8</v>
      </c>
    </row>
    <row r="20" spans="1:2" ht="18.75">
      <c r="A20" s="5" t="s">
        <v>5</v>
      </c>
      <c r="B20" s="11">
        <f>SUM(D8:D15)</f>
        <v>0.36075059196353859</v>
      </c>
    </row>
    <row r="21" spans="1:2" ht="18">
      <c r="A21" s="5" t="s">
        <v>37</v>
      </c>
      <c r="B21" s="12">
        <f>-SUM(F8:F15)</f>
        <v>1.2338723744655591</v>
      </c>
    </row>
  </sheetData>
  <pageMargins left="0.7" right="0.7" top="0.75" bottom="0.75" header="0.3" footer="0.3"/>
  <pageSetup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>
  <dimension ref="A1:E9"/>
  <sheetViews>
    <sheetView tabSelected="1" workbookViewId="0">
      <selection activeCell="F12" sqref="F12"/>
    </sheetView>
  </sheetViews>
  <sheetFormatPr defaultColWidth="8.85546875" defaultRowHeight="15"/>
  <cols>
    <col min="1" max="1" width="38.42578125" bestFit="1" customWidth="1"/>
    <col min="2" max="2" width="7.85546875" customWidth="1"/>
  </cols>
  <sheetData>
    <row r="1" spans="1:5">
      <c r="A1" s="1" t="s">
        <v>31</v>
      </c>
    </row>
    <row r="2" spans="1:5">
      <c r="A2" s="1" t="s">
        <v>49</v>
      </c>
    </row>
    <row r="3" spans="1:5">
      <c r="A3" s="1" t="s">
        <v>80</v>
      </c>
    </row>
    <row r="4" spans="1:5">
      <c r="A4" s="1"/>
    </row>
    <row r="5" spans="1:5">
      <c r="A5" s="5" t="s">
        <v>101</v>
      </c>
      <c r="B5" s="8" t="s">
        <v>99</v>
      </c>
      <c r="C5" s="8" t="s">
        <v>100</v>
      </c>
      <c r="D5" s="8" t="s">
        <v>99</v>
      </c>
      <c r="E5" s="8" t="s">
        <v>100</v>
      </c>
    </row>
    <row r="6" spans="1:5">
      <c r="A6" s="5" t="s">
        <v>27</v>
      </c>
      <c r="B6" s="9" t="s">
        <v>81</v>
      </c>
      <c r="C6" s="9" t="s">
        <v>81</v>
      </c>
      <c r="D6" s="15" t="s">
        <v>82</v>
      </c>
      <c r="E6" s="15" t="s">
        <v>82</v>
      </c>
    </row>
    <row r="7" spans="1:5">
      <c r="A7" s="5" t="s">
        <v>12</v>
      </c>
      <c r="B7" s="6">
        <v>8</v>
      </c>
      <c r="C7" s="8">
        <v>5</v>
      </c>
      <c r="D7" s="8">
        <v>8</v>
      </c>
      <c r="E7" s="8">
        <v>5</v>
      </c>
    </row>
    <row r="8" spans="1:5" ht="18.75">
      <c r="A8" s="5" t="s">
        <v>5</v>
      </c>
      <c r="B8" s="11">
        <v>0.36</v>
      </c>
      <c r="C8" s="8">
        <v>0.27</v>
      </c>
      <c r="D8" s="8">
        <v>0.38</v>
      </c>
      <c r="E8" s="8">
        <v>0.31</v>
      </c>
    </row>
    <row r="9" spans="1:5" ht="18">
      <c r="A9" s="5" t="s">
        <v>37</v>
      </c>
      <c r="B9" s="23">
        <v>1.23</v>
      </c>
      <c r="C9" s="24">
        <v>1.1923999999999999</v>
      </c>
      <c r="D9" s="24">
        <v>1.31</v>
      </c>
      <c r="E9" s="24">
        <v>1.36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>
  <dimension ref="A1:B18"/>
  <sheetViews>
    <sheetView workbookViewId="0">
      <selection activeCell="B7" sqref="B7"/>
    </sheetView>
  </sheetViews>
  <sheetFormatPr defaultColWidth="8.85546875" defaultRowHeight="15"/>
  <cols>
    <col min="1" max="1" width="24.140625" bestFit="1" customWidth="1"/>
    <col min="2" max="2" width="67.28515625" customWidth="1"/>
  </cols>
  <sheetData>
    <row r="1" spans="1:2">
      <c r="A1" s="1" t="s">
        <v>51</v>
      </c>
    </row>
    <row r="2" spans="1:2">
      <c r="A2" s="1" t="s">
        <v>31</v>
      </c>
    </row>
    <row r="3" spans="1:2">
      <c r="A3" s="1" t="s">
        <v>52</v>
      </c>
    </row>
    <row r="4" spans="1:2">
      <c r="A4" s="1"/>
    </row>
    <row r="5" spans="1:2">
      <c r="A5" s="5" t="s">
        <v>56</v>
      </c>
      <c r="B5" s="21" t="s">
        <v>55</v>
      </c>
    </row>
    <row r="6" spans="1:2">
      <c r="A6" s="5" t="s">
        <v>41</v>
      </c>
      <c r="B6" s="20" t="s">
        <v>57</v>
      </c>
    </row>
    <row r="7" spans="1:2">
      <c r="A7" s="5" t="s">
        <v>54</v>
      </c>
      <c r="B7" s="20" t="s">
        <v>58</v>
      </c>
    </row>
    <row r="8" spans="1:2">
      <c r="A8" s="5" t="s">
        <v>53</v>
      </c>
      <c r="B8" s="20" t="s">
        <v>59</v>
      </c>
    </row>
    <row r="9" spans="1:2">
      <c r="A9" s="5" t="s">
        <v>72</v>
      </c>
      <c r="B9" s="20" t="s">
        <v>73</v>
      </c>
    </row>
    <row r="10" spans="1:2">
      <c r="A10" s="5" t="s">
        <v>60</v>
      </c>
      <c r="B10" s="20" t="s">
        <v>61</v>
      </c>
    </row>
    <row r="11" spans="1:2">
      <c r="A11" s="5" t="s">
        <v>78</v>
      </c>
      <c r="B11" s="20" t="s">
        <v>62</v>
      </c>
    </row>
    <row r="12" spans="1:2" ht="30">
      <c r="A12" s="5" t="s">
        <v>63</v>
      </c>
      <c r="B12" s="20" t="s">
        <v>64</v>
      </c>
    </row>
    <row r="13" spans="1:2">
      <c r="A13" s="5" t="s">
        <v>65</v>
      </c>
      <c r="B13" s="20" t="s">
        <v>66</v>
      </c>
    </row>
    <row r="14" spans="1:2">
      <c r="A14" s="5" t="s">
        <v>67</v>
      </c>
      <c r="B14" s="20" t="s">
        <v>68</v>
      </c>
    </row>
    <row r="15" spans="1:2">
      <c r="A15" s="5" t="s">
        <v>69</v>
      </c>
      <c r="B15" s="20" t="s">
        <v>70</v>
      </c>
    </row>
    <row r="16" spans="1:2" ht="30">
      <c r="A16" s="5" t="s">
        <v>71</v>
      </c>
      <c r="B16" s="20" t="s">
        <v>74</v>
      </c>
    </row>
    <row r="17" spans="1:2" ht="30">
      <c r="A17" s="5" t="s">
        <v>79</v>
      </c>
      <c r="B17" s="20" t="s">
        <v>75</v>
      </c>
    </row>
    <row r="18" spans="1:2">
      <c r="A18" s="5" t="s">
        <v>76</v>
      </c>
      <c r="B18" s="20" t="s">
        <v>77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Preparation</vt:lpstr>
      <vt:lpstr>Example Biodiversity Measures</vt:lpstr>
      <vt:lpstr>Interpretation of indices</vt:lpstr>
      <vt:lpstr>Data Collection Sheet Insects</vt:lpstr>
      <vt:lpstr>Insect transect 1</vt:lpstr>
      <vt:lpstr>Insect transect 2</vt:lpstr>
      <vt:lpstr>Insect Sumary</vt:lpstr>
      <vt:lpstr>Scientific report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adsolis</cp:lastModifiedBy>
  <cp:lastPrinted>2012-04-09T18:05:31Z</cp:lastPrinted>
  <dcterms:created xsi:type="dcterms:W3CDTF">2011-04-19T16:17:39Z</dcterms:created>
  <dcterms:modified xsi:type="dcterms:W3CDTF">2012-06-08T01:54:56Z</dcterms:modified>
</cp:coreProperties>
</file>